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315" windowWidth="28275" windowHeight="12555"/>
  </bookViews>
  <sheets>
    <sheet name="Modes Axiaux" sheetId="1" r:id="rId1"/>
  </sheets>
  <calcPr calcId="125725"/>
</workbook>
</file>

<file path=xl/calcChain.xml><?xml version="1.0" encoding="utf-8"?>
<calcChain xmlns="http://schemas.openxmlformats.org/spreadsheetml/2006/main">
  <c r="G51" i="1"/>
  <c r="F51"/>
  <c r="E51"/>
  <c r="D51"/>
  <c r="F50"/>
  <c r="E50"/>
  <c r="D50"/>
  <c r="E49"/>
  <c r="D49"/>
  <c r="D48"/>
  <c r="G45"/>
  <c r="G39"/>
  <c r="F45"/>
  <c r="E45"/>
  <c r="D45"/>
  <c r="F44"/>
  <c r="E44"/>
  <c r="D44"/>
  <c r="E37"/>
  <c r="E43"/>
  <c r="D43"/>
  <c r="D42"/>
  <c r="F39"/>
  <c r="E39"/>
  <c r="D39"/>
  <c r="F38"/>
  <c r="E38"/>
  <c r="D38"/>
  <c r="D36"/>
  <c r="D37"/>
  <c r="E25"/>
  <c r="E27" s="1"/>
  <c r="F25"/>
  <c r="F26" s="1"/>
  <c r="D25"/>
  <c r="D27" s="1"/>
  <c r="D28" l="1"/>
  <c r="C62"/>
  <c r="E62"/>
  <c r="D62"/>
  <c r="E28"/>
  <c r="E26"/>
  <c r="D26"/>
  <c r="F27"/>
  <c r="F28"/>
  <c r="C63" l="1"/>
  <c r="E63"/>
  <c r="D63"/>
  <c r="D64" l="1"/>
  <c r="C64"/>
  <c r="E64"/>
  <c r="E65" l="1"/>
  <c r="D65"/>
  <c r="C65"/>
  <c r="D66" l="1"/>
  <c r="C66"/>
  <c r="E66"/>
  <c r="D67" l="1"/>
  <c r="E67"/>
  <c r="C67"/>
  <c r="E68" l="1"/>
  <c r="C68"/>
  <c r="D68"/>
  <c r="C69" l="1"/>
  <c r="D69"/>
  <c r="E69"/>
  <c r="E70" l="1"/>
  <c r="D70"/>
  <c r="C70"/>
  <c r="D71" l="1"/>
  <c r="C71"/>
  <c r="E71"/>
  <c r="E72" l="1"/>
  <c r="C72"/>
  <c r="D72"/>
  <c r="E73" l="1"/>
  <c r="D73"/>
  <c r="C73"/>
  <c r="C74" l="1"/>
  <c r="E74"/>
  <c r="D74"/>
  <c r="C75" l="1"/>
  <c r="D75"/>
  <c r="E75"/>
  <c r="D76" l="1"/>
  <c r="C76"/>
  <c r="E76"/>
  <c r="D77" l="1"/>
  <c r="E77"/>
  <c r="C77"/>
  <c r="C78" l="1"/>
  <c r="D78"/>
  <c r="E78"/>
  <c r="C79" l="1"/>
  <c r="E79"/>
  <c r="D79"/>
  <c r="C80" l="1"/>
  <c r="E80"/>
  <c r="D80"/>
  <c r="D81" l="1"/>
  <c r="E81"/>
  <c r="C81"/>
  <c r="K76" s="1"/>
  <c r="K73"/>
  <c r="J75"/>
  <c r="J77" l="1"/>
  <c r="K75"/>
  <c r="K74"/>
  <c r="J78"/>
  <c r="K80"/>
  <c r="J79"/>
  <c r="I74"/>
  <c r="I79"/>
  <c r="I80"/>
  <c r="J81"/>
  <c r="I81"/>
  <c r="I78"/>
  <c r="I76"/>
  <c r="K79"/>
  <c r="K78"/>
  <c r="I77"/>
  <c r="K81"/>
  <c r="K62"/>
  <c r="I63"/>
  <c r="K63"/>
  <c r="J63"/>
  <c r="I64"/>
  <c r="I62"/>
  <c r="K64"/>
  <c r="J62"/>
  <c r="J64"/>
  <c r="I66"/>
  <c r="I65"/>
  <c r="K66"/>
  <c r="J66"/>
  <c r="I67"/>
  <c r="J65"/>
  <c r="K65"/>
  <c r="J67"/>
  <c r="K69"/>
  <c r="K67"/>
  <c r="I68"/>
  <c r="J68"/>
  <c r="K68"/>
  <c r="J69"/>
  <c r="K70"/>
  <c r="I70"/>
  <c r="I69"/>
  <c r="J70"/>
  <c r="I72"/>
  <c r="K71"/>
  <c r="J72"/>
  <c r="I71"/>
  <c r="J71"/>
  <c r="I73"/>
  <c r="K72"/>
  <c r="J73"/>
  <c r="J74"/>
  <c r="I75"/>
  <c r="J76"/>
  <c r="K77"/>
  <c r="J80"/>
</calcChain>
</file>

<file path=xl/sharedStrings.xml><?xml version="1.0" encoding="utf-8"?>
<sst xmlns="http://schemas.openxmlformats.org/spreadsheetml/2006/main" count="47" uniqueCount="27">
  <si>
    <t>Calculateur de Résonances Modales Axiales</t>
  </si>
  <si>
    <t>www.projethomestudio.fr</t>
  </si>
  <si>
    <t>Contact : adrien@projethomestudio.fr</t>
  </si>
  <si>
    <t>Longueur</t>
  </si>
  <si>
    <t>Largeur</t>
  </si>
  <si>
    <t>Hauteur</t>
  </si>
  <si>
    <t>Dimension (en mètres)</t>
  </si>
  <si>
    <t>Vitesse du son</t>
  </si>
  <si>
    <t>1er mode</t>
  </si>
  <si>
    <t>2ème mode</t>
  </si>
  <si>
    <t>3ème mode</t>
  </si>
  <si>
    <t>4ème mode</t>
  </si>
  <si>
    <t>Les 4 premiers modes axiaux vont résonner aux fréquences suivantes :</t>
  </si>
  <si>
    <t>Direction</t>
  </si>
  <si>
    <t>Les Nœuds sont les points dans la pièce où les fréquences correspondant aux modes disparaissent.
Le premier mode possède toujours un seul nœud (au milieu de la pièce), le deuxième mode en possède deux, etc.</t>
  </si>
  <si>
    <t>En Hauteur</t>
  </si>
  <si>
    <t>Dans la Longueur</t>
  </si>
  <si>
    <t>Dans la Largeur</t>
  </si>
  <si>
    <t>Distance entre le mur et le(s) Nœud(s) - en mètres</t>
  </si>
  <si>
    <t>Si vous avez besoin d'aller plus loin, le graphique ci-dessous indique les fréquences de résonance des 20 premiers modes, ainsi que le nombre de modes pour chaque point de résonnance.
Par exemple, si le nombre de modes est de 2, cela signifie que dans deux directions cette fréquence fait l'objet d'une résonance modale.
Le graphique permet également de visualiser la proximité des modes les uns par rapport aux autres</t>
  </si>
  <si>
    <t>Le tableau ci-dessous présente les mêmes informations que le graphique mais de façon plus précise en termes de fréquences. 
Les cases colorées sont celles contenant des valeurs présentes en double ou en triple, c'est-à-dire des modes présents dans plus d'une direction de la pièce.</t>
  </si>
  <si>
    <t>Indiquez dans les trois cases ci-dessous les dimensions de votre pièce.
La vitesse du son est modifiable mais vous ne devriez pas avoir besoin de la changer.</t>
  </si>
  <si>
    <t>Les tableaux ci-dessous indiquent, pour chaque direction (longueur/largeur/hauteur), la distance des nœuds par rapport au mur.</t>
  </si>
  <si>
    <t>4. Détail des modes</t>
  </si>
  <si>
    <t>3. Position des principaux modes axiaux</t>
  </si>
  <si>
    <t>2. Fréquences des principaux modes axiaux</t>
  </si>
  <si>
    <t>1. Dimensions de la pièce et paramètres</t>
  </si>
</sst>
</file>

<file path=xl/styles.xml><?xml version="1.0" encoding="utf-8"?>
<styleSheet xmlns="http://schemas.openxmlformats.org/spreadsheetml/2006/main">
  <numFmts count="3">
    <numFmt numFmtId="164" formatCode="General&quot; m&quot;"/>
    <numFmt numFmtId="165" formatCode="General&quot; m/s&quot;"/>
    <numFmt numFmtId="166" formatCode="0&quot; Hz&quot;"/>
  </numFmts>
  <fonts count="13">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u/>
      <sz val="11"/>
      <color theme="10"/>
      <name val="Calibri"/>
      <family val="2"/>
    </font>
    <font>
      <sz val="11"/>
      <color rgb="FFFF9009"/>
      <name val="Calibri"/>
      <family val="2"/>
    </font>
    <font>
      <b/>
      <sz val="11"/>
      <name val="Calibri"/>
      <family val="2"/>
      <scheme val="minor"/>
    </font>
    <font>
      <b/>
      <sz val="11"/>
      <color theme="9" tint="0.39997558519241921"/>
      <name val="Calibri"/>
      <family val="2"/>
      <scheme val="minor"/>
    </font>
    <font>
      <b/>
      <sz val="11"/>
      <color theme="9" tint="-0.249977111117893"/>
      <name val="Calibri"/>
      <family val="2"/>
      <scheme val="minor"/>
    </font>
    <font>
      <b/>
      <sz val="11"/>
      <color theme="0" tint="-0.499984740745262"/>
      <name val="Calibri"/>
      <family val="2"/>
      <scheme val="minor"/>
    </font>
    <font>
      <i/>
      <sz val="11"/>
      <color theme="1"/>
      <name val="Calibri"/>
      <family val="2"/>
      <scheme val="minor"/>
    </font>
    <font>
      <sz val="11"/>
      <color theme="1"/>
      <name val="Calibri"/>
      <family val="2"/>
    </font>
  </fonts>
  <fills count="7">
    <fill>
      <patternFill patternType="none"/>
    </fill>
    <fill>
      <patternFill patternType="gray125"/>
    </fill>
    <fill>
      <patternFill patternType="solid">
        <fgColor theme="9" tint="0.79998168889431442"/>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4.9989318521683403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style="medium">
        <color theme="1" tint="0.24994659260841701"/>
      </left>
      <right/>
      <top style="medium">
        <color theme="1" tint="0.24994659260841701"/>
      </top>
      <bottom/>
      <diagonal/>
    </border>
    <border>
      <left/>
      <right/>
      <top style="medium">
        <color theme="1" tint="0.24994659260841701"/>
      </top>
      <bottom/>
      <diagonal/>
    </border>
    <border>
      <left/>
      <right style="medium">
        <color theme="1" tint="0.24994659260841701"/>
      </right>
      <top style="medium">
        <color theme="1" tint="0.24994659260841701"/>
      </top>
      <bottom/>
      <diagonal/>
    </border>
    <border>
      <left style="medium">
        <color theme="1" tint="0.24994659260841701"/>
      </left>
      <right/>
      <top/>
      <bottom/>
      <diagonal/>
    </border>
    <border>
      <left/>
      <right style="medium">
        <color theme="1" tint="0.24994659260841701"/>
      </right>
      <top/>
      <bottom/>
      <diagonal/>
    </border>
    <border>
      <left style="medium">
        <color theme="1" tint="0.24994659260841701"/>
      </left>
      <right/>
      <top/>
      <bottom style="medium">
        <color theme="1" tint="0.24994659260841701"/>
      </bottom>
      <diagonal/>
    </border>
    <border>
      <left/>
      <right/>
      <top/>
      <bottom style="medium">
        <color theme="1" tint="0.24994659260841701"/>
      </bottom>
      <diagonal/>
    </border>
    <border>
      <left/>
      <right style="medium">
        <color theme="1" tint="0.24994659260841701"/>
      </right>
      <top/>
      <bottom style="medium">
        <color theme="1"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59">
    <xf numFmtId="0" fontId="0" fillId="0" borderId="0" xfId="0"/>
    <xf numFmtId="166" fontId="7" fillId="0" borderId="1" xfId="0" applyNumberFormat="1" applyFont="1" applyFill="1" applyBorder="1" applyAlignment="1" applyProtection="1">
      <alignment horizontal="center"/>
    </xf>
    <xf numFmtId="166" fontId="8" fillId="0" borderId="1" xfId="0" applyNumberFormat="1" applyFont="1" applyFill="1" applyBorder="1" applyAlignment="1" applyProtection="1">
      <alignment horizontal="center"/>
    </xf>
    <xf numFmtId="166" fontId="10" fillId="0" borderId="1" xfId="0" applyNumberFormat="1" applyFont="1" applyFill="1" applyBorder="1" applyAlignment="1" applyProtection="1">
      <alignment horizontal="center"/>
    </xf>
    <xf numFmtId="166" fontId="9" fillId="0" borderId="1" xfId="0" applyNumberFormat="1" applyFont="1" applyFill="1" applyBorder="1" applyAlignment="1" applyProtection="1">
      <alignment horizontal="center"/>
    </xf>
    <xf numFmtId="165" fontId="0" fillId="4" borderId="1" xfId="0" applyNumberFormat="1" applyFont="1" applyFill="1" applyBorder="1" applyAlignment="1" applyProtection="1">
      <alignment horizontal="center"/>
      <protection locked="0"/>
    </xf>
    <xf numFmtId="164" fontId="1" fillId="6" borderId="2" xfId="0" applyNumberFormat="1" applyFont="1" applyFill="1" applyBorder="1" applyAlignment="1" applyProtection="1">
      <alignment horizontal="center"/>
      <protection locked="0"/>
    </xf>
    <xf numFmtId="164" fontId="1" fillId="6" borderId="3" xfId="0" applyNumberFormat="1" applyFont="1" applyFill="1" applyBorder="1" applyAlignment="1" applyProtection="1">
      <alignment horizontal="center"/>
      <protection locked="0"/>
    </xf>
    <xf numFmtId="0" fontId="0" fillId="0" borderId="0" xfId="0" applyFont="1" applyFill="1" applyProtection="1"/>
    <xf numFmtId="0" fontId="0" fillId="0" borderId="4" xfId="0" applyFont="1" applyFill="1" applyBorder="1" applyProtection="1"/>
    <xf numFmtId="0" fontId="0" fillId="0" borderId="5" xfId="0" applyFont="1" applyFill="1" applyBorder="1" applyProtection="1"/>
    <xf numFmtId="0" fontId="0" fillId="0" borderId="6" xfId="0" applyFont="1" applyFill="1" applyBorder="1" applyProtection="1"/>
    <xf numFmtId="0" fontId="0" fillId="0" borderId="7" xfId="0" applyFont="1" applyFill="1" applyBorder="1" applyProtection="1"/>
    <xf numFmtId="0" fontId="0" fillId="0" borderId="0" xfId="0" applyFont="1" applyFill="1" applyBorder="1" applyProtection="1"/>
    <xf numFmtId="0" fontId="0" fillId="0" borderId="8" xfId="0" applyFont="1" applyFill="1" applyBorder="1" applyProtection="1"/>
    <xf numFmtId="0" fontId="0" fillId="0" borderId="8" xfId="0" applyFont="1" applyFill="1" applyBorder="1" applyAlignment="1" applyProtection="1">
      <alignment horizontal="centerContinuous"/>
    </xf>
    <xf numFmtId="0" fontId="0" fillId="0" borderId="9" xfId="0" applyFont="1" applyFill="1" applyBorder="1" applyProtection="1"/>
    <xf numFmtId="0" fontId="0" fillId="0" borderId="10" xfId="0" applyFont="1" applyFill="1" applyBorder="1" applyAlignment="1" applyProtection="1">
      <alignment horizontal="left"/>
    </xf>
    <xf numFmtId="0" fontId="0" fillId="0" borderId="10" xfId="0" applyFont="1" applyFill="1" applyBorder="1" applyProtection="1"/>
    <xf numFmtId="0" fontId="0" fillId="0" borderId="10" xfId="0" applyFont="1" applyFill="1" applyBorder="1" applyAlignment="1" applyProtection="1">
      <alignment horizontal="centerContinuous"/>
    </xf>
    <xf numFmtId="0" fontId="0" fillId="0" borderId="11" xfId="0" applyFont="1" applyFill="1" applyBorder="1" applyAlignment="1" applyProtection="1">
      <alignment horizontal="centerContinuous"/>
    </xf>
    <xf numFmtId="0" fontId="4" fillId="0" borderId="0" xfId="0" applyFont="1" applyFill="1" applyProtection="1"/>
    <xf numFmtId="0" fontId="11" fillId="0" borderId="0" xfId="0" applyFont="1" applyFill="1" applyProtection="1"/>
    <xf numFmtId="0" fontId="0" fillId="0" borderId="0" xfId="0" applyFill="1" applyAlignment="1" applyProtection="1">
      <alignment horizontal="center"/>
    </xf>
    <xf numFmtId="0" fontId="1" fillId="6" borderId="2" xfId="0" applyFont="1" applyFill="1" applyBorder="1" applyAlignment="1" applyProtection="1">
      <alignment horizontal="center"/>
    </xf>
    <xf numFmtId="0" fontId="1" fillId="6" borderId="3" xfId="0" applyFont="1" applyFill="1" applyBorder="1" applyAlignment="1" applyProtection="1">
      <alignment horizontal="center"/>
    </xf>
    <xf numFmtId="0" fontId="0" fillId="0" borderId="0" xfId="0" applyFill="1" applyProtection="1"/>
    <xf numFmtId="0" fontId="2" fillId="2" borderId="1" xfId="0" applyFont="1" applyFill="1" applyBorder="1" applyAlignment="1" applyProtection="1">
      <alignment horizontal="center"/>
    </xf>
    <xf numFmtId="0" fontId="7" fillId="0" borderId="1" xfId="0" applyFont="1" applyFill="1" applyBorder="1" applyAlignment="1" applyProtection="1">
      <alignment horizontal="center"/>
    </xf>
    <xf numFmtId="0" fontId="8" fillId="0" borderId="1" xfId="0" applyFont="1" applyFill="1" applyBorder="1" applyAlignment="1" applyProtection="1">
      <alignment horizontal="center"/>
    </xf>
    <xf numFmtId="0" fontId="10" fillId="0" borderId="1" xfId="0" applyFont="1" applyFill="1" applyBorder="1" applyAlignment="1" applyProtection="1">
      <alignment horizontal="center"/>
    </xf>
    <xf numFmtId="0" fontId="9" fillId="0" borderId="1" xfId="0" applyFont="1" applyFill="1" applyBorder="1" applyAlignment="1" applyProtection="1">
      <alignment horizontal="center"/>
    </xf>
    <xf numFmtId="0" fontId="0" fillId="0" borderId="0" xfId="0" applyFont="1" applyFill="1" applyAlignment="1" applyProtection="1">
      <alignment horizontal="left"/>
    </xf>
    <xf numFmtId="0" fontId="1" fillId="3" borderId="1" xfId="0" applyFont="1" applyFill="1" applyBorder="1" applyAlignment="1" applyProtection="1">
      <alignment horizontal="center"/>
    </xf>
    <xf numFmtId="2" fontId="0" fillId="0" borderId="1" xfId="0" applyNumberFormat="1" applyFont="1" applyFill="1" applyBorder="1" applyAlignment="1" applyProtection="1">
      <alignment horizontal="center"/>
    </xf>
    <xf numFmtId="2" fontId="0" fillId="5" borderId="1" xfId="0" applyNumberFormat="1" applyFill="1" applyBorder="1" applyAlignment="1" applyProtection="1">
      <alignment horizontal="center"/>
    </xf>
    <xf numFmtId="2" fontId="0" fillId="0" borderId="1" xfId="0" applyNumberFormat="1" applyFill="1" applyBorder="1" applyAlignment="1" applyProtection="1">
      <alignment horizontal="center"/>
    </xf>
    <xf numFmtId="166" fontId="0" fillId="0" borderId="1" xfId="0" applyNumberFormat="1" applyFont="1" applyFill="1" applyBorder="1" applyAlignment="1" applyProtection="1">
      <alignment horizontal="center"/>
    </xf>
    <xf numFmtId="0" fontId="3" fillId="0" borderId="0" xfId="0" applyFont="1" applyFill="1" applyProtection="1"/>
    <xf numFmtId="166" fontId="0" fillId="0" borderId="0" xfId="0" applyNumberFormat="1" applyFont="1" applyFill="1" applyProtection="1"/>
    <xf numFmtId="0" fontId="2" fillId="2" borderId="15" xfId="0" applyFont="1" applyFill="1" applyBorder="1" applyAlignment="1" applyProtection="1">
      <alignment horizontal="center"/>
    </xf>
    <xf numFmtId="0" fontId="2" fillId="2" borderId="16" xfId="0" applyFont="1" applyFill="1" applyBorder="1" applyAlignment="1" applyProtection="1">
      <alignment horizontal="center"/>
    </xf>
    <xf numFmtId="0" fontId="2" fillId="2" borderId="17" xfId="0" applyFont="1" applyFill="1" applyBorder="1" applyAlignment="1" applyProtection="1">
      <alignment horizontal="center"/>
    </xf>
    <xf numFmtId="166" fontId="0" fillId="0" borderId="18" xfId="0" applyNumberFormat="1" applyFont="1" applyFill="1" applyBorder="1" applyAlignment="1" applyProtection="1">
      <alignment horizontal="center"/>
    </xf>
    <xf numFmtId="166" fontId="0" fillId="0" borderId="19" xfId="0" applyNumberFormat="1" applyFont="1" applyFill="1" applyBorder="1" applyAlignment="1" applyProtection="1">
      <alignment horizontal="center"/>
    </xf>
    <xf numFmtId="166" fontId="0" fillId="0" borderId="20" xfId="0" applyNumberFormat="1" applyFont="1" applyFill="1" applyBorder="1" applyAlignment="1" applyProtection="1">
      <alignment horizontal="center"/>
    </xf>
    <xf numFmtId="166" fontId="0" fillId="0" borderId="21" xfId="0" applyNumberFormat="1" applyFont="1" applyFill="1" applyBorder="1" applyAlignment="1" applyProtection="1">
      <alignment horizontal="center"/>
    </xf>
    <xf numFmtId="166" fontId="0" fillId="0" borderId="22" xfId="0" applyNumberFormat="1" applyFont="1" applyFill="1" applyBorder="1" applyAlignment="1" applyProtection="1">
      <alignment horizontal="center"/>
    </xf>
    <xf numFmtId="166" fontId="0" fillId="0" borderId="23" xfId="0" applyNumberFormat="1" applyFont="1" applyFill="1" applyBorder="1" applyAlignment="1" applyProtection="1">
      <alignment horizontal="center"/>
    </xf>
    <xf numFmtId="166" fontId="0" fillId="0" borderId="24" xfId="0" applyNumberFormat="1" applyFont="1" applyFill="1" applyBorder="1" applyAlignment="1" applyProtection="1">
      <alignment horizontal="center"/>
    </xf>
    <xf numFmtId="166" fontId="0" fillId="0" borderId="25" xfId="0" applyNumberFormat="1" applyFont="1" applyFill="1" applyBorder="1" applyAlignment="1" applyProtection="1">
      <alignment horizontal="center"/>
    </xf>
    <xf numFmtId="0" fontId="11" fillId="0" borderId="0" xfId="0" applyFont="1" applyFill="1" applyAlignment="1" applyProtection="1">
      <alignment horizontal="left" vertical="center" wrapText="1"/>
    </xf>
    <xf numFmtId="0" fontId="12" fillId="0" borderId="0" xfId="1" applyFont="1" applyFill="1" applyBorder="1" applyAlignment="1" applyProtection="1">
      <alignment horizontal="center"/>
    </xf>
    <xf numFmtId="0" fontId="6" fillId="0" borderId="0" xfId="1" applyFont="1" applyFill="1" applyBorder="1" applyAlignment="1" applyProtection="1">
      <alignment horizontal="center"/>
    </xf>
    <xf numFmtId="0" fontId="4" fillId="0" borderId="0" xfId="0" applyFont="1" applyFill="1" applyBorder="1" applyAlignment="1" applyProtection="1">
      <alignment horizontal="center"/>
    </xf>
    <xf numFmtId="0" fontId="11" fillId="0" borderId="0" xfId="0" applyFont="1" applyFill="1" applyAlignment="1" applyProtection="1">
      <alignment horizontal="left" vertical="center"/>
    </xf>
    <xf numFmtId="0" fontId="2" fillId="2" borderId="12" xfId="0" applyFont="1" applyFill="1" applyBorder="1" applyAlignment="1" applyProtection="1">
      <alignment horizontal="center"/>
    </xf>
    <xf numFmtId="0" fontId="0" fillId="0" borderId="13" xfId="0" applyBorder="1"/>
    <xf numFmtId="0" fontId="0" fillId="0" borderId="14" xfId="0" applyBorder="1"/>
  </cellXfs>
  <cellStyles count="2">
    <cellStyle name="Lien hypertexte" xfId="1" builtinId="8"/>
    <cellStyle name="Normal" xfId="0" builtinId="0"/>
  </cellStyles>
  <dxfs count="2">
    <dxf>
      <fill>
        <patternFill>
          <bgColor theme="9" tint="0.59996337778862885"/>
        </patternFill>
      </fill>
    </dxf>
    <dxf>
      <fill>
        <patternFill>
          <bgColor theme="9"/>
        </patternFill>
      </fill>
    </dxf>
  </dxfs>
  <tableStyles count="0" defaultTableStyle="TableStyleMedium9" defaultPivotStyle="PivotStyleLight16"/>
  <colors>
    <mruColors>
      <color rgb="FFFF9009"/>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scatterChart>
        <c:scatterStyle val="lineMarker"/>
        <c:ser>
          <c:idx val="0"/>
          <c:order val="0"/>
          <c:tx>
            <c:strRef>
              <c:f>'Modes Axiaux'!$C$61</c:f>
              <c:strCache>
                <c:ptCount val="1"/>
                <c:pt idx="0">
                  <c:v>Longueur</c:v>
                </c:pt>
              </c:strCache>
            </c:strRef>
          </c:tx>
          <c:spPr>
            <a:ln w="28575">
              <a:noFill/>
            </a:ln>
          </c:spPr>
          <c:marker>
            <c:symbol val="circle"/>
            <c:size val="7"/>
            <c:spPr>
              <a:solidFill>
                <a:schemeClr val="tx1">
                  <a:lumMod val="85000"/>
                  <a:lumOff val="15000"/>
                </a:schemeClr>
              </a:solidFill>
              <a:ln>
                <a:noFill/>
              </a:ln>
            </c:spPr>
          </c:marker>
          <c:xVal>
            <c:numRef>
              <c:f>'Modes Axiaux'!$C$62:$C$81</c:f>
              <c:numCache>
                <c:formatCode>0" Hz"</c:formatCode>
                <c:ptCount val="20"/>
                <c:pt idx="0">
                  <c:v>34</c:v>
                </c:pt>
                <c:pt idx="1">
                  <c:v>68</c:v>
                </c:pt>
                <c:pt idx="2">
                  <c:v>102</c:v>
                </c:pt>
                <c:pt idx="3">
                  <c:v>136</c:v>
                </c:pt>
                <c:pt idx="4">
                  <c:v>170</c:v>
                </c:pt>
                <c:pt idx="5">
                  <c:v>204</c:v>
                </c:pt>
                <c:pt idx="6">
                  <c:v>238</c:v>
                </c:pt>
                <c:pt idx="7">
                  <c:v>272</c:v>
                </c:pt>
                <c:pt idx="8">
                  <c:v>306</c:v>
                </c:pt>
                <c:pt idx="9">
                  <c:v>340</c:v>
                </c:pt>
                <c:pt idx="10">
                  <c:v>374</c:v>
                </c:pt>
                <c:pt idx="11">
                  <c:v>408</c:v>
                </c:pt>
                <c:pt idx="12">
                  <c:v>442</c:v>
                </c:pt>
                <c:pt idx="13">
                  <c:v>476</c:v>
                </c:pt>
                <c:pt idx="14">
                  <c:v>510</c:v>
                </c:pt>
                <c:pt idx="15">
                  <c:v>544</c:v>
                </c:pt>
                <c:pt idx="16">
                  <c:v>578</c:v>
                </c:pt>
                <c:pt idx="17">
                  <c:v>612</c:v>
                </c:pt>
                <c:pt idx="18">
                  <c:v>646</c:v>
                </c:pt>
                <c:pt idx="19">
                  <c:v>680</c:v>
                </c:pt>
              </c:numCache>
            </c:numRef>
          </c:xVal>
          <c:yVal>
            <c:numRef>
              <c:f>'Modes Axiaux'!$I$62:$I$81</c:f>
              <c:numCache>
                <c:formatCode>General</c:formatCode>
                <c:ptCount val="20"/>
                <c:pt idx="0">
                  <c:v>1</c:v>
                </c:pt>
                <c:pt idx="1">
                  <c:v>2</c:v>
                </c:pt>
                <c:pt idx="2">
                  <c:v>1</c:v>
                </c:pt>
                <c:pt idx="3">
                  <c:v>2</c:v>
                </c:pt>
                <c:pt idx="4">
                  <c:v>2</c:v>
                </c:pt>
                <c:pt idx="5">
                  <c:v>2</c:v>
                </c:pt>
                <c:pt idx="6">
                  <c:v>1</c:v>
                </c:pt>
                <c:pt idx="7">
                  <c:v>2</c:v>
                </c:pt>
                <c:pt idx="8">
                  <c:v>1</c:v>
                </c:pt>
                <c:pt idx="9">
                  <c:v>3</c:v>
                </c:pt>
                <c:pt idx="10">
                  <c:v>1</c:v>
                </c:pt>
                <c:pt idx="11">
                  <c:v>2</c:v>
                </c:pt>
                <c:pt idx="12">
                  <c:v>1</c:v>
                </c:pt>
                <c:pt idx="13">
                  <c:v>2</c:v>
                </c:pt>
                <c:pt idx="14">
                  <c:v>2</c:v>
                </c:pt>
                <c:pt idx="15">
                  <c:v>2</c:v>
                </c:pt>
                <c:pt idx="16">
                  <c:v>1</c:v>
                </c:pt>
                <c:pt idx="17">
                  <c:v>2</c:v>
                </c:pt>
                <c:pt idx="18">
                  <c:v>1</c:v>
                </c:pt>
                <c:pt idx="19">
                  <c:v>3</c:v>
                </c:pt>
              </c:numCache>
            </c:numRef>
          </c:yVal>
        </c:ser>
        <c:ser>
          <c:idx val="1"/>
          <c:order val="1"/>
          <c:tx>
            <c:strRef>
              <c:f>'Modes Axiaux'!$D$61</c:f>
              <c:strCache>
                <c:ptCount val="1"/>
                <c:pt idx="0">
                  <c:v>Largeur</c:v>
                </c:pt>
              </c:strCache>
            </c:strRef>
          </c:tx>
          <c:spPr>
            <a:ln w="28575">
              <a:noFill/>
            </a:ln>
          </c:spPr>
          <c:marker>
            <c:symbol val="circle"/>
            <c:size val="7"/>
            <c:spPr>
              <a:solidFill>
                <a:schemeClr val="tx1">
                  <a:lumMod val="85000"/>
                  <a:lumOff val="15000"/>
                </a:schemeClr>
              </a:solidFill>
              <a:ln>
                <a:noFill/>
              </a:ln>
            </c:spPr>
          </c:marker>
          <c:xVal>
            <c:numRef>
              <c:f>'Modes Axiaux'!$D$62:$D$81</c:f>
              <c:numCache>
                <c:formatCode>0" Hz"</c:formatCode>
                <c:ptCount val="20"/>
                <c:pt idx="0">
                  <c:v>42.5</c:v>
                </c:pt>
                <c:pt idx="1">
                  <c:v>85</c:v>
                </c:pt>
                <c:pt idx="2">
                  <c:v>127.5</c:v>
                </c:pt>
                <c:pt idx="3">
                  <c:v>170</c:v>
                </c:pt>
                <c:pt idx="4">
                  <c:v>212.5</c:v>
                </c:pt>
                <c:pt idx="5">
                  <c:v>255</c:v>
                </c:pt>
                <c:pt idx="6">
                  <c:v>297.5</c:v>
                </c:pt>
                <c:pt idx="7">
                  <c:v>340</c:v>
                </c:pt>
                <c:pt idx="8">
                  <c:v>382.5</c:v>
                </c:pt>
                <c:pt idx="9">
                  <c:v>425</c:v>
                </c:pt>
                <c:pt idx="10">
                  <c:v>467.5</c:v>
                </c:pt>
                <c:pt idx="11">
                  <c:v>510</c:v>
                </c:pt>
                <c:pt idx="12">
                  <c:v>552.5</c:v>
                </c:pt>
                <c:pt idx="13">
                  <c:v>595</c:v>
                </c:pt>
                <c:pt idx="14">
                  <c:v>637.5</c:v>
                </c:pt>
                <c:pt idx="15">
                  <c:v>680</c:v>
                </c:pt>
                <c:pt idx="16">
                  <c:v>722.5</c:v>
                </c:pt>
                <c:pt idx="17">
                  <c:v>765</c:v>
                </c:pt>
                <c:pt idx="18">
                  <c:v>807.5</c:v>
                </c:pt>
                <c:pt idx="19">
                  <c:v>850</c:v>
                </c:pt>
              </c:numCache>
            </c:numRef>
          </c:xVal>
          <c:yVal>
            <c:numRef>
              <c:f>'Modes Axiaux'!$J$62:$J$81</c:f>
              <c:numCache>
                <c:formatCode>General</c:formatCode>
                <c:ptCount val="20"/>
                <c:pt idx="0">
                  <c:v>1</c:v>
                </c:pt>
                <c:pt idx="1">
                  <c:v>1</c:v>
                </c:pt>
                <c:pt idx="2">
                  <c:v>1</c:v>
                </c:pt>
                <c:pt idx="3">
                  <c:v>2</c:v>
                </c:pt>
                <c:pt idx="4">
                  <c:v>1</c:v>
                </c:pt>
                <c:pt idx="5">
                  <c:v>1</c:v>
                </c:pt>
                <c:pt idx="6">
                  <c:v>1</c:v>
                </c:pt>
                <c:pt idx="7">
                  <c:v>3</c:v>
                </c:pt>
                <c:pt idx="8">
                  <c:v>1</c:v>
                </c:pt>
                <c:pt idx="9">
                  <c:v>1</c:v>
                </c:pt>
                <c:pt idx="10">
                  <c:v>1</c:v>
                </c:pt>
                <c:pt idx="11">
                  <c:v>2</c:v>
                </c:pt>
                <c:pt idx="12">
                  <c:v>1</c:v>
                </c:pt>
                <c:pt idx="13">
                  <c:v>1</c:v>
                </c:pt>
                <c:pt idx="14">
                  <c:v>1</c:v>
                </c:pt>
                <c:pt idx="15">
                  <c:v>3</c:v>
                </c:pt>
                <c:pt idx="16">
                  <c:v>1</c:v>
                </c:pt>
                <c:pt idx="17">
                  <c:v>1</c:v>
                </c:pt>
                <c:pt idx="18">
                  <c:v>1</c:v>
                </c:pt>
                <c:pt idx="19">
                  <c:v>1</c:v>
                </c:pt>
              </c:numCache>
            </c:numRef>
          </c:yVal>
        </c:ser>
        <c:ser>
          <c:idx val="2"/>
          <c:order val="2"/>
          <c:tx>
            <c:strRef>
              <c:f>'Modes Axiaux'!$E$61</c:f>
              <c:strCache>
                <c:ptCount val="1"/>
                <c:pt idx="0">
                  <c:v>Hauteur</c:v>
                </c:pt>
              </c:strCache>
            </c:strRef>
          </c:tx>
          <c:spPr>
            <a:ln w="28575">
              <a:noFill/>
            </a:ln>
          </c:spPr>
          <c:marker>
            <c:symbol val="circle"/>
            <c:size val="7"/>
            <c:spPr>
              <a:solidFill>
                <a:schemeClr val="tx1">
                  <a:lumMod val="85000"/>
                  <a:lumOff val="15000"/>
                </a:schemeClr>
              </a:solidFill>
              <a:ln>
                <a:noFill/>
              </a:ln>
            </c:spPr>
          </c:marker>
          <c:xVal>
            <c:numRef>
              <c:f>'Modes Axiaux'!$E$62:$E$81</c:f>
              <c:numCache>
                <c:formatCode>0" Hz"</c:formatCode>
                <c:ptCount val="20"/>
                <c:pt idx="0">
                  <c:v>68</c:v>
                </c:pt>
                <c:pt idx="1">
                  <c:v>136</c:v>
                </c:pt>
                <c:pt idx="2">
                  <c:v>204</c:v>
                </c:pt>
                <c:pt idx="3">
                  <c:v>272</c:v>
                </c:pt>
                <c:pt idx="4">
                  <c:v>340</c:v>
                </c:pt>
                <c:pt idx="5">
                  <c:v>408</c:v>
                </c:pt>
                <c:pt idx="6">
                  <c:v>476</c:v>
                </c:pt>
                <c:pt idx="7">
                  <c:v>544</c:v>
                </c:pt>
                <c:pt idx="8">
                  <c:v>612</c:v>
                </c:pt>
                <c:pt idx="9">
                  <c:v>680</c:v>
                </c:pt>
                <c:pt idx="10">
                  <c:v>748</c:v>
                </c:pt>
                <c:pt idx="11">
                  <c:v>816</c:v>
                </c:pt>
                <c:pt idx="12">
                  <c:v>884</c:v>
                </c:pt>
                <c:pt idx="13">
                  <c:v>952</c:v>
                </c:pt>
                <c:pt idx="14">
                  <c:v>1020</c:v>
                </c:pt>
                <c:pt idx="15">
                  <c:v>1088</c:v>
                </c:pt>
                <c:pt idx="16">
                  <c:v>1156</c:v>
                </c:pt>
                <c:pt idx="17">
                  <c:v>1224</c:v>
                </c:pt>
                <c:pt idx="18">
                  <c:v>1292</c:v>
                </c:pt>
                <c:pt idx="19">
                  <c:v>1360</c:v>
                </c:pt>
              </c:numCache>
            </c:numRef>
          </c:xVal>
          <c:yVal>
            <c:numRef>
              <c:f>'Modes Axiaux'!$K$62:$K$81</c:f>
              <c:numCache>
                <c:formatCode>General</c:formatCode>
                <c:ptCount val="20"/>
                <c:pt idx="0">
                  <c:v>2</c:v>
                </c:pt>
                <c:pt idx="1">
                  <c:v>2</c:v>
                </c:pt>
                <c:pt idx="2">
                  <c:v>2</c:v>
                </c:pt>
                <c:pt idx="3">
                  <c:v>2</c:v>
                </c:pt>
                <c:pt idx="4">
                  <c:v>3</c:v>
                </c:pt>
                <c:pt idx="5">
                  <c:v>2</c:v>
                </c:pt>
                <c:pt idx="6">
                  <c:v>2</c:v>
                </c:pt>
                <c:pt idx="7">
                  <c:v>2</c:v>
                </c:pt>
                <c:pt idx="8">
                  <c:v>2</c:v>
                </c:pt>
                <c:pt idx="9">
                  <c:v>3</c:v>
                </c:pt>
                <c:pt idx="10">
                  <c:v>1</c:v>
                </c:pt>
                <c:pt idx="11">
                  <c:v>1</c:v>
                </c:pt>
                <c:pt idx="12">
                  <c:v>1</c:v>
                </c:pt>
                <c:pt idx="13">
                  <c:v>1</c:v>
                </c:pt>
                <c:pt idx="14">
                  <c:v>1</c:v>
                </c:pt>
                <c:pt idx="15">
                  <c:v>1</c:v>
                </c:pt>
                <c:pt idx="16">
                  <c:v>1</c:v>
                </c:pt>
                <c:pt idx="17">
                  <c:v>1</c:v>
                </c:pt>
                <c:pt idx="18">
                  <c:v>1</c:v>
                </c:pt>
                <c:pt idx="19">
                  <c:v>1</c:v>
                </c:pt>
              </c:numCache>
            </c:numRef>
          </c:yVal>
        </c:ser>
        <c:axId val="71114112"/>
        <c:axId val="79577088"/>
      </c:scatterChart>
      <c:valAx>
        <c:axId val="71114112"/>
        <c:scaling>
          <c:logBase val="10"/>
          <c:orientation val="minMax"/>
          <c:max val="1000"/>
          <c:min val="10"/>
        </c:scaling>
        <c:axPos val="b"/>
        <c:majorGridlines/>
        <c:minorGridlines/>
        <c:title>
          <c:tx>
            <c:rich>
              <a:bodyPr/>
              <a:lstStyle/>
              <a:p>
                <a:pPr>
                  <a:defRPr/>
                </a:pPr>
                <a:r>
                  <a:rPr lang="en-US"/>
                  <a:t>Fréquence</a:t>
                </a:r>
              </a:p>
            </c:rich>
          </c:tx>
        </c:title>
        <c:numFmt formatCode="0&quot; Hz&quot;" sourceLinked="1"/>
        <c:minorTickMark val="out"/>
        <c:tickLblPos val="nextTo"/>
        <c:crossAx val="79577088"/>
        <c:crosses val="autoZero"/>
        <c:crossBetween val="midCat"/>
      </c:valAx>
      <c:valAx>
        <c:axId val="79577088"/>
        <c:scaling>
          <c:orientation val="minMax"/>
          <c:max val="3"/>
        </c:scaling>
        <c:axPos val="l"/>
        <c:majorGridlines/>
        <c:title>
          <c:tx>
            <c:rich>
              <a:bodyPr rot="-5400000" vert="horz"/>
              <a:lstStyle/>
              <a:p>
                <a:pPr>
                  <a:defRPr/>
                </a:pPr>
                <a:r>
                  <a:rPr lang="en-US"/>
                  <a:t>Nombre de Modes</a:t>
                </a:r>
              </a:p>
            </c:rich>
          </c:tx>
        </c:title>
        <c:numFmt formatCode="General" sourceLinked="1"/>
        <c:tickLblPos val="nextTo"/>
        <c:crossAx val="71114112"/>
        <c:crosses val="autoZero"/>
        <c:crossBetween val="midCat"/>
        <c:majorUnit val="1"/>
      </c:valAx>
    </c:plotArea>
    <c:plotVisOnly val="1"/>
  </c:chart>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jpeg"/><Relationship Id="rId1" Type="http://schemas.openxmlformats.org/officeDocument/2006/relationships/hyperlink" Target="http://www.projethomestudio.fr"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371475</xdr:colOff>
      <xdr:row>1</xdr:row>
      <xdr:rowOff>180975</xdr:rowOff>
    </xdr:from>
    <xdr:to>
      <xdr:col>5</xdr:col>
      <xdr:colOff>752475</xdr:colOff>
      <xdr:row>4</xdr:row>
      <xdr:rowOff>47625</xdr:rowOff>
    </xdr:to>
    <xdr:pic>
      <xdr:nvPicPr>
        <xdr:cNvPr id="2" name="Image 1" descr="projethomestudio-logo-small.jpg">
          <a:hlinkClick xmlns:r="http://schemas.openxmlformats.org/officeDocument/2006/relationships" r:id="rId1"/>
        </xdr:cNvPr>
        <xdr:cNvPicPr>
          <a:picLocks noChangeAspect="1"/>
        </xdr:cNvPicPr>
      </xdr:nvPicPr>
      <xdr:blipFill>
        <a:blip xmlns:r="http://schemas.openxmlformats.org/officeDocument/2006/relationships" r:embed="rId2" cstate="print"/>
        <a:stretch>
          <a:fillRect/>
        </a:stretch>
      </xdr:blipFill>
      <xdr:spPr>
        <a:xfrm>
          <a:off x="2381250" y="381000"/>
          <a:ext cx="2609850" cy="438150"/>
        </a:xfrm>
        <a:prstGeom prst="rect">
          <a:avLst/>
        </a:prstGeom>
      </xdr:spPr>
    </xdr:pic>
    <xdr:clientData/>
  </xdr:twoCellAnchor>
  <xdr:twoCellAnchor>
    <xdr:from>
      <xdr:col>2</xdr:col>
      <xdr:colOff>5043</xdr:colOff>
      <xdr:row>55</xdr:row>
      <xdr:rowOff>174252</xdr:rowOff>
    </xdr:from>
    <xdr:to>
      <xdr:col>7</xdr:col>
      <xdr:colOff>76200</xdr:colOff>
      <xdr:row>56</xdr:row>
      <xdr:rowOff>2593602</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drien@projethomestudio.fr" TargetMode="External"/><Relationship Id="rId1" Type="http://schemas.openxmlformats.org/officeDocument/2006/relationships/hyperlink" Target="http://www.projethomestudio.fr/"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B1:K82"/>
  <sheetViews>
    <sheetView showGridLines="0" tabSelected="1" zoomScale="130" zoomScaleNormal="130" workbookViewId="0">
      <selection activeCell="J2" sqref="J2"/>
    </sheetView>
  </sheetViews>
  <sheetFormatPr baseColWidth="10" defaultRowHeight="15"/>
  <cols>
    <col min="1" max="1" width="5" style="8" customWidth="1"/>
    <col min="2" max="2" width="2.85546875" style="8" customWidth="1"/>
    <col min="3" max="3" width="22.28515625" style="8" customWidth="1"/>
    <col min="4" max="7" width="16.7109375" style="8" customWidth="1"/>
    <col min="8" max="8" width="2.85546875" style="8" customWidth="1"/>
    <col min="9" max="9" width="5" style="8" customWidth="1"/>
    <col min="10" max="16384" width="11.42578125" style="8"/>
  </cols>
  <sheetData>
    <row r="1" spans="2:8" ht="15.75" thickBot="1"/>
    <row r="2" spans="2:8" ht="15" customHeight="1">
      <c r="B2" s="9"/>
      <c r="C2" s="10"/>
      <c r="D2" s="10"/>
      <c r="E2" s="10"/>
      <c r="F2" s="10"/>
      <c r="G2" s="10"/>
      <c r="H2" s="11"/>
    </row>
    <row r="3" spans="2:8">
      <c r="B3" s="12"/>
      <c r="C3" s="13"/>
      <c r="D3" s="13"/>
      <c r="E3" s="13"/>
      <c r="F3" s="13"/>
      <c r="G3" s="13"/>
      <c r="H3" s="14"/>
    </row>
    <row r="4" spans="2:8">
      <c r="B4" s="12"/>
      <c r="C4" s="13"/>
      <c r="D4" s="13"/>
      <c r="E4" s="13"/>
      <c r="F4" s="13"/>
      <c r="G4" s="13"/>
      <c r="H4" s="14"/>
    </row>
    <row r="5" spans="2:8">
      <c r="B5" s="12"/>
      <c r="C5" s="13"/>
      <c r="D5" s="13"/>
      <c r="E5" s="13"/>
      <c r="F5" s="13"/>
      <c r="G5" s="13"/>
      <c r="H5" s="14"/>
    </row>
    <row r="6" spans="2:8" ht="18.75">
      <c r="B6" s="12"/>
      <c r="C6" s="54" t="s">
        <v>0</v>
      </c>
      <c r="D6" s="54"/>
      <c r="E6" s="54"/>
      <c r="F6" s="54"/>
      <c r="G6" s="54"/>
      <c r="H6" s="14"/>
    </row>
    <row r="7" spans="2:8">
      <c r="B7" s="12"/>
      <c r="C7" s="53" t="s">
        <v>1</v>
      </c>
      <c r="D7" s="53"/>
      <c r="E7" s="53"/>
      <c r="F7" s="53"/>
      <c r="G7" s="53"/>
      <c r="H7" s="15"/>
    </row>
    <row r="8" spans="2:8">
      <c r="B8" s="12"/>
      <c r="C8" s="52" t="s">
        <v>2</v>
      </c>
      <c r="D8" s="52"/>
      <c r="E8" s="52"/>
      <c r="F8" s="52"/>
      <c r="G8" s="52"/>
      <c r="H8" s="15"/>
    </row>
    <row r="9" spans="2:8" ht="15" customHeight="1" thickBot="1">
      <c r="B9" s="16"/>
      <c r="C9" s="17"/>
      <c r="D9" s="18"/>
      <c r="E9" s="19"/>
      <c r="F9" s="19"/>
      <c r="G9" s="19"/>
      <c r="H9" s="20"/>
    </row>
    <row r="11" spans="2:8" ht="18.75">
      <c r="C11" s="21" t="s">
        <v>26</v>
      </c>
    </row>
    <row r="13" spans="2:8" ht="32.25" customHeight="1">
      <c r="C13" s="51" t="s">
        <v>21</v>
      </c>
      <c r="D13" s="55"/>
      <c r="E13" s="55"/>
      <c r="F13" s="55"/>
      <c r="G13" s="55"/>
    </row>
    <row r="14" spans="2:8" ht="15.75" thickBot="1"/>
    <row r="15" spans="2:8" ht="15.75" thickBot="1">
      <c r="C15" s="23"/>
      <c r="D15" s="24" t="s">
        <v>3</v>
      </c>
      <c r="E15" s="24" t="s">
        <v>4</v>
      </c>
      <c r="F15" s="25" t="s">
        <v>5</v>
      </c>
    </row>
    <row r="16" spans="2:8" ht="15.75" thickBot="1">
      <c r="C16" s="24" t="s">
        <v>6</v>
      </c>
      <c r="D16" s="6">
        <v>5</v>
      </c>
      <c r="E16" s="6">
        <v>4</v>
      </c>
      <c r="F16" s="7">
        <v>2.5</v>
      </c>
      <c r="G16" s="26"/>
      <c r="H16" s="26"/>
    </row>
    <row r="18" spans="3:7">
      <c r="C18" s="27" t="s">
        <v>7</v>
      </c>
      <c r="D18" s="5">
        <v>340</v>
      </c>
    </row>
    <row r="20" spans="3:7" ht="18.75">
      <c r="C20" s="21" t="s">
        <v>25</v>
      </c>
    </row>
    <row r="22" spans="3:7">
      <c r="C22" s="22" t="s">
        <v>12</v>
      </c>
    </row>
    <row r="24" spans="3:7">
      <c r="C24" s="27" t="s">
        <v>13</v>
      </c>
      <c r="D24" s="27" t="s">
        <v>3</v>
      </c>
      <c r="E24" s="27" t="s">
        <v>4</v>
      </c>
      <c r="F24" s="27" t="s">
        <v>5</v>
      </c>
    </row>
    <row r="25" spans="3:7">
      <c r="C25" s="28" t="s">
        <v>8</v>
      </c>
      <c r="D25" s="1">
        <f>$D$18/(2*D16)</f>
        <v>34</v>
      </c>
      <c r="E25" s="1">
        <f t="shared" ref="E25:F25" si="0">$D$18/(2*E16)</f>
        <v>42.5</v>
      </c>
      <c r="F25" s="1">
        <f t="shared" si="0"/>
        <v>68</v>
      </c>
    </row>
    <row r="26" spans="3:7">
      <c r="C26" s="29" t="s">
        <v>9</v>
      </c>
      <c r="D26" s="2">
        <f>2*D25</f>
        <v>68</v>
      </c>
      <c r="E26" s="2">
        <f t="shared" ref="E26:F26" si="1">2*E25</f>
        <v>85</v>
      </c>
      <c r="F26" s="2">
        <f t="shared" si="1"/>
        <v>136</v>
      </c>
    </row>
    <row r="27" spans="3:7">
      <c r="C27" s="30" t="s">
        <v>10</v>
      </c>
      <c r="D27" s="3">
        <f>3*D25</f>
        <v>102</v>
      </c>
      <c r="E27" s="3">
        <f t="shared" ref="E27:F27" si="2">3*E25</f>
        <v>127.5</v>
      </c>
      <c r="F27" s="3">
        <f t="shared" si="2"/>
        <v>204</v>
      </c>
    </row>
    <row r="28" spans="3:7">
      <c r="C28" s="31" t="s">
        <v>11</v>
      </c>
      <c r="D28" s="4">
        <f>4*D25</f>
        <v>136</v>
      </c>
      <c r="E28" s="4">
        <f t="shared" ref="E28:F28" si="3">4*E25</f>
        <v>170</v>
      </c>
      <c r="F28" s="4">
        <f t="shared" si="3"/>
        <v>272</v>
      </c>
    </row>
    <row r="30" spans="3:7" ht="18.75">
      <c r="C30" s="21" t="s">
        <v>24</v>
      </c>
    </row>
    <row r="32" spans="3:7" s="32" customFormat="1" ht="46.5" customHeight="1">
      <c r="C32" s="51" t="s">
        <v>14</v>
      </c>
      <c r="D32" s="51"/>
      <c r="E32" s="51"/>
      <c r="F32" s="51"/>
      <c r="G32" s="51"/>
    </row>
    <row r="33" spans="3:7" s="32" customFormat="1" ht="33" customHeight="1">
      <c r="C33" s="51" t="s">
        <v>22</v>
      </c>
      <c r="D33" s="51"/>
      <c r="E33" s="51"/>
      <c r="F33" s="51"/>
      <c r="G33" s="51"/>
    </row>
    <row r="35" spans="3:7">
      <c r="C35" s="33" t="s">
        <v>16</v>
      </c>
      <c r="D35" s="56" t="s">
        <v>18</v>
      </c>
      <c r="E35" s="57"/>
      <c r="F35" s="57"/>
      <c r="G35" s="58"/>
    </row>
    <row r="36" spans="3:7">
      <c r="C36" s="28" t="s">
        <v>8</v>
      </c>
      <c r="D36" s="34">
        <f>D16/2</f>
        <v>2.5</v>
      </c>
      <c r="E36" s="35"/>
      <c r="F36" s="35"/>
      <c r="G36" s="35"/>
    </row>
    <row r="37" spans="3:7">
      <c r="C37" s="29" t="s">
        <v>9</v>
      </c>
      <c r="D37" s="34">
        <f>D16/4</f>
        <v>1.25</v>
      </c>
      <c r="E37" s="34">
        <f>3/4*D16</f>
        <v>3.75</v>
      </c>
      <c r="F37" s="35"/>
      <c r="G37" s="35"/>
    </row>
    <row r="38" spans="3:7">
      <c r="C38" s="30" t="s">
        <v>10</v>
      </c>
      <c r="D38" s="34">
        <f>D16/6</f>
        <v>0.83333333333333337</v>
      </c>
      <c r="E38" s="36">
        <f>3/6*D16</f>
        <v>2.5</v>
      </c>
      <c r="F38" s="34">
        <f>5/6*D16</f>
        <v>4.166666666666667</v>
      </c>
      <c r="G38" s="35"/>
    </row>
    <row r="39" spans="3:7">
      <c r="C39" s="31" t="s">
        <v>11</v>
      </c>
      <c r="D39" s="34">
        <f>1/8*D16</f>
        <v>0.625</v>
      </c>
      <c r="E39" s="34">
        <f>3/8*D16</f>
        <v>1.875</v>
      </c>
      <c r="F39" s="34">
        <f>5/8*D16</f>
        <v>3.125</v>
      </c>
      <c r="G39" s="34">
        <f>7/8*D16</f>
        <v>4.375</v>
      </c>
    </row>
    <row r="41" spans="3:7">
      <c r="C41" s="33" t="s">
        <v>17</v>
      </c>
      <c r="D41" s="56" t="s">
        <v>18</v>
      </c>
      <c r="E41" s="57"/>
      <c r="F41" s="57"/>
      <c r="G41" s="58"/>
    </row>
    <row r="42" spans="3:7">
      <c r="C42" s="28" t="s">
        <v>8</v>
      </c>
      <c r="D42" s="34">
        <f>E16/2</f>
        <v>2</v>
      </c>
      <c r="E42" s="35"/>
      <c r="F42" s="35"/>
      <c r="G42" s="35"/>
    </row>
    <row r="43" spans="3:7">
      <c r="C43" s="29" t="s">
        <v>9</v>
      </c>
      <c r="D43" s="34">
        <f>E16/4</f>
        <v>1</v>
      </c>
      <c r="E43" s="34">
        <f>3/4*E16</f>
        <v>3</v>
      </c>
      <c r="F43" s="35"/>
      <c r="G43" s="35"/>
    </row>
    <row r="44" spans="3:7">
      <c r="C44" s="30" t="s">
        <v>10</v>
      </c>
      <c r="D44" s="34">
        <f>E16/6</f>
        <v>0.66666666666666663</v>
      </c>
      <c r="E44" s="36">
        <f>3/6*E16</f>
        <v>2</v>
      </c>
      <c r="F44" s="34">
        <f>5/6*E16</f>
        <v>3.3333333333333335</v>
      </c>
      <c r="G44" s="35"/>
    </row>
    <row r="45" spans="3:7">
      <c r="C45" s="31" t="s">
        <v>11</v>
      </c>
      <c r="D45" s="34">
        <f>E16/8</f>
        <v>0.5</v>
      </c>
      <c r="E45" s="34">
        <f>3/8*E16</f>
        <v>1.5</v>
      </c>
      <c r="F45" s="34">
        <f>5/8*E16</f>
        <v>2.5</v>
      </c>
      <c r="G45" s="34">
        <f>7/8*E16</f>
        <v>3.5</v>
      </c>
    </row>
    <row r="47" spans="3:7">
      <c r="C47" s="33" t="s">
        <v>15</v>
      </c>
      <c r="D47" s="56" t="s">
        <v>18</v>
      </c>
      <c r="E47" s="57"/>
      <c r="F47" s="57"/>
      <c r="G47" s="58"/>
    </row>
    <row r="48" spans="3:7">
      <c r="C48" s="28" t="s">
        <v>8</v>
      </c>
      <c r="D48" s="34">
        <f>F16/2</f>
        <v>1.25</v>
      </c>
      <c r="E48" s="35"/>
      <c r="F48" s="35"/>
      <c r="G48" s="35"/>
    </row>
    <row r="49" spans="3:11">
      <c r="C49" s="29" t="s">
        <v>9</v>
      </c>
      <c r="D49" s="34">
        <f>F16/4</f>
        <v>0.625</v>
      </c>
      <c r="E49" s="34">
        <f>3/4*F16</f>
        <v>1.875</v>
      </c>
      <c r="F49" s="35"/>
      <c r="G49" s="35"/>
    </row>
    <row r="50" spans="3:11">
      <c r="C50" s="30" t="s">
        <v>10</v>
      </c>
      <c r="D50" s="34">
        <f>F16/6</f>
        <v>0.41666666666666669</v>
      </c>
      <c r="E50" s="36">
        <f>3/6*F16</f>
        <v>1.25</v>
      </c>
      <c r="F50" s="34">
        <f>5/6*F16</f>
        <v>2.0833333333333335</v>
      </c>
      <c r="G50" s="35"/>
    </row>
    <row r="51" spans="3:11">
      <c r="C51" s="31" t="s">
        <v>11</v>
      </c>
      <c r="D51" s="34">
        <f>F16/8</f>
        <v>0.3125</v>
      </c>
      <c r="E51" s="34">
        <f>3/8*F16</f>
        <v>0.9375</v>
      </c>
      <c r="F51" s="34">
        <f>5/8*F16</f>
        <v>1.5625</v>
      </c>
      <c r="G51" s="34">
        <f>7/8*F16</f>
        <v>2.1875</v>
      </c>
    </row>
    <row r="53" spans="3:11" ht="18.75">
      <c r="C53" s="21" t="s">
        <v>23</v>
      </c>
    </row>
    <row r="55" spans="3:11" s="32" customFormat="1" ht="80.25" customHeight="1">
      <c r="C55" s="51" t="s">
        <v>19</v>
      </c>
      <c r="D55" s="51"/>
      <c r="E55" s="51"/>
      <c r="F55" s="51"/>
      <c r="G55" s="51"/>
    </row>
    <row r="57" spans="3:11" ht="211.5" customHeight="1"/>
    <row r="59" spans="3:11" s="32" customFormat="1" ht="62.25" customHeight="1">
      <c r="C59" s="51" t="s">
        <v>20</v>
      </c>
      <c r="D59" s="51"/>
      <c r="E59" s="51"/>
      <c r="F59" s="51"/>
      <c r="G59" s="51"/>
    </row>
    <row r="60" spans="3:11" ht="15.75" thickBot="1"/>
    <row r="61" spans="3:11" ht="15.75" thickBot="1">
      <c r="C61" s="40" t="s">
        <v>3</v>
      </c>
      <c r="D61" s="41" t="s">
        <v>4</v>
      </c>
      <c r="E61" s="42" t="s">
        <v>5</v>
      </c>
    </row>
    <row r="62" spans="3:11">
      <c r="C62" s="43">
        <f>D25</f>
        <v>34</v>
      </c>
      <c r="D62" s="44">
        <f>E25</f>
        <v>42.5</v>
      </c>
      <c r="E62" s="45">
        <f>F25</f>
        <v>68</v>
      </c>
      <c r="I62" s="38">
        <f t="shared" ref="I62:I81" si="4">COUNTIF($C$62:$E$81,C62)</f>
        <v>1</v>
      </c>
      <c r="J62" s="38">
        <f t="shared" ref="J62:J81" si="5">COUNTIF($C$62:$E$81,D62)</f>
        <v>1</v>
      </c>
      <c r="K62" s="38">
        <f t="shared" ref="K62:K81" si="6">COUNTIF($C$62:$E$81,E62)</f>
        <v>2</v>
      </c>
    </row>
    <row r="63" spans="3:11">
      <c r="C63" s="46">
        <f t="shared" ref="C63:C81" si="7">C62+$C$62</f>
        <v>68</v>
      </c>
      <c r="D63" s="37">
        <f t="shared" ref="D63:D81" si="8">D62+$D$62</f>
        <v>85</v>
      </c>
      <c r="E63" s="47">
        <f t="shared" ref="E63:E81" si="9">E62+$E$62</f>
        <v>136</v>
      </c>
      <c r="I63" s="38">
        <f t="shared" si="4"/>
        <v>2</v>
      </c>
      <c r="J63" s="38">
        <f t="shared" si="5"/>
        <v>1</v>
      </c>
      <c r="K63" s="38">
        <f t="shared" si="6"/>
        <v>2</v>
      </c>
    </row>
    <row r="64" spans="3:11">
      <c r="C64" s="46">
        <f t="shared" si="7"/>
        <v>102</v>
      </c>
      <c r="D64" s="37">
        <f t="shared" si="8"/>
        <v>127.5</v>
      </c>
      <c r="E64" s="47">
        <f t="shared" si="9"/>
        <v>204</v>
      </c>
      <c r="I64" s="38">
        <f t="shared" si="4"/>
        <v>1</v>
      </c>
      <c r="J64" s="38">
        <f t="shared" si="5"/>
        <v>1</v>
      </c>
      <c r="K64" s="38">
        <f t="shared" si="6"/>
        <v>2</v>
      </c>
    </row>
    <row r="65" spans="3:11">
      <c r="C65" s="46">
        <f t="shared" si="7"/>
        <v>136</v>
      </c>
      <c r="D65" s="37">
        <f t="shared" si="8"/>
        <v>170</v>
      </c>
      <c r="E65" s="47">
        <f t="shared" si="9"/>
        <v>272</v>
      </c>
      <c r="I65" s="38">
        <f t="shared" si="4"/>
        <v>2</v>
      </c>
      <c r="J65" s="38">
        <f t="shared" si="5"/>
        <v>2</v>
      </c>
      <c r="K65" s="38">
        <f t="shared" si="6"/>
        <v>2</v>
      </c>
    </row>
    <row r="66" spans="3:11">
      <c r="C66" s="46">
        <f t="shared" si="7"/>
        <v>170</v>
      </c>
      <c r="D66" s="37">
        <f t="shared" si="8"/>
        <v>212.5</v>
      </c>
      <c r="E66" s="47">
        <f t="shared" si="9"/>
        <v>340</v>
      </c>
      <c r="I66" s="38">
        <f t="shared" si="4"/>
        <v>2</v>
      </c>
      <c r="J66" s="38">
        <f t="shared" si="5"/>
        <v>1</v>
      </c>
      <c r="K66" s="38">
        <f t="shared" si="6"/>
        <v>3</v>
      </c>
    </row>
    <row r="67" spans="3:11">
      <c r="C67" s="46">
        <f t="shared" si="7"/>
        <v>204</v>
      </c>
      <c r="D67" s="37">
        <f t="shared" si="8"/>
        <v>255</v>
      </c>
      <c r="E67" s="47">
        <f t="shared" si="9"/>
        <v>408</v>
      </c>
      <c r="I67" s="38">
        <f t="shared" si="4"/>
        <v>2</v>
      </c>
      <c r="J67" s="38">
        <f t="shared" si="5"/>
        <v>1</v>
      </c>
      <c r="K67" s="38">
        <f t="shared" si="6"/>
        <v>2</v>
      </c>
    </row>
    <row r="68" spans="3:11">
      <c r="C68" s="46">
        <f t="shared" si="7"/>
        <v>238</v>
      </c>
      <c r="D68" s="37">
        <f t="shared" si="8"/>
        <v>297.5</v>
      </c>
      <c r="E68" s="47">
        <f t="shared" si="9"/>
        <v>476</v>
      </c>
      <c r="I68" s="38">
        <f t="shared" si="4"/>
        <v>1</v>
      </c>
      <c r="J68" s="38">
        <f t="shared" si="5"/>
        <v>1</v>
      </c>
      <c r="K68" s="38">
        <f t="shared" si="6"/>
        <v>2</v>
      </c>
    </row>
    <row r="69" spans="3:11">
      <c r="C69" s="46">
        <f t="shared" si="7"/>
        <v>272</v>
      </c>
      <c r="D69" s="37">
        <f t="shared" si="8"/>
        <v>340</v>
      </c>
      <c r="E69" s="47">
        <f t="shared" si="9"/>
        <v>544</v>
      </c>
      <c r="I69" s="38">
        <f t="shared" si="4"/>
        <v>2</v>
      </c>
      <c r="J69" s="38">
        <f t="shared" si="5"/>
        <v>3</v>
      </c>
      <c r="K69" s="38">
        <f t="shared" si="6"/>
        <v>2</v>
      </c>
    </row>
    <row r="70" spans="3:11">
      <c r="C70" s="46">
        <f t="shared" si="7"/>
        <v>306</v>
      </c>
      <c r="D70" s="37">
        <f t="shared" si="8"/>
        <v>382.5</v>
      </c>
      <c r="E70" s="47">
        <f t="shared" si="9"/>
        <v>612</v>
      </c>
      <c r="I70" s="38">
        <f t="shared" si="4"/>
        <v>1</v>
      </c>
      <c r="J70" s="38">
        <f t="shared" si="5"/>
        <v>1</v>
      </c>
      <c r="K70" s="38">
        <f t="shared" si="6"/>
        <v>2</v>
      </c>
    </row>
    <row r="71" spans="3:11">
      <c r="C71" s="46">
        <f t="shared" si="7"/>
        <v>340</v>
      </c>
      <c r="D71" s="37">
        <f t="shared" si="8"/>
        <v>425</v>
      </c>
      <c r="E71" s="47">
        <f t="shared" si="9"/>
        <v>680</v>
      </c>
      <c r="I71" s="38">
        <f t="shared" si="4"/>
        <v>3</v>
      </c>
      <c r="J71" s="38">
        <f t="shared" si="5"/>
        <v>1</v>
      </c>
      <c r="K71" s="38">
        <f t="shared" si="6"/>
        <v>3</v>
      </c>
    </row>
    <row r="72" spans="3:11">
      <c r="C72" s="46">
        <f t="shared" si="7"/>
        <v>374</v>
      </c>
      <c r="D72" s="37">
        <f t="shared" si="8"/>
        <v>467.5</v>
      </c>
      <c r="E72" s="47">
        <f t="shared" si="9"/>
        <v>748</v>
      </c>
      <c r="I72" s="38">
        <f t="shared" si="4"/>
        <v>1</v>
      </c>
      <c r="J72" s="38">
        <f t="shared" si="5"/>
        <v>1</v>
      </c>
      <c r="K72" s="38">
        <f t="shared" si="6"/>
        <v>1</v>
      </c>
    </row>
    <row r="73" spans="3:11">
      <c r="C73" s="46">
        <f t="shared" si="7"/>
        <v>408</v>
      </c>
      <c r="D73" s="37">
        <f t="shared" si="8"/>
        <v>510</v>
      </c>
      <c r="E73" s="47">
        <f t="shared" si="9"/>
        <v>816</v>
      </c>
      <c r="I73" s="38">
        <f t="shared" si="4"/>
        <v>2</v>
      </c>
      <c r="J73" s="38">
        <f t="shared" si="5"/>
        <v>2</v>
      </c>
      <c r="K73" s="38">
        <f t="shared" si="6"/>
        <v>1</v>
      </c>
    </row>
    <row r="74" spans="3:11">
      <c r="C74" s="46">
        <f t="shared" si="7"/>
        <v>442</v>
      </c>
      <c r="D74" s="37">
        <f t="shared" si="8"/>
        <v>552.5</v>
      </c>
      <c r="E74" s="47">
        <f t="shared" si="9"/>
        <v>884</v>
      </c>
      <c r="I74" s="38">
        <f t="shared" si="4"/>
        <v>1</v>
      </c>
      <c r="J74" s="38">
        <f t="shared" si="5"/>
        <v>1</v>
      </c>
      <c r="K74" s="38">
        <f t="shared" si="6"/>
        <v>1</v>
      </c>
    </row>
    <row r="75" spans="3:11">
      <c r="C75" s="46">
        <f t="shared" si="7"/>
        <v>476</v>
      </c>
      <c r="D75" s="37">
        <f t="shared" si="8"/>
        <v>595</v>
      </c>
      <c r="E75" s="47">
        <f t="shared" si="9"/>
        <v>952</v>
      </c>
      <c r="I75" s="38">
        <f t="shared" si="4"/>
        <v>2</v>
      </c>
      <c r="J75" s="38">
        <f t="shared" si="5"/>
        <v>1</v>
      </c>
      <c r="K75" s="38">
        <f t="shared" si="6"/>
        <v>1</v>
      </c>
    </row>
    <row r="76" spans="3:11">
      <c r="C76" s="46">
        <f t="shared" si="7"/>
        <v>510</v>
      </c>
      <c r="D76" s="37">
        <f t="shared" si="8"/>
        <v>637.5</v>
      </c>
      <c r="E76" s="47">
        <f t="shared" si="9"/>
        <v>1020</v>
      </c>
      <c r="I76" s="38">
        <f t="shared" si="4"/>
        <v>2</v>
      </c>
      <c r="J76" s="38">
        <f t="shared" si="5"/>
        <v>1</v>
      </c>
      <c r="K76" s="38">
        <f t="shared" si="6"/>
        <v>1</v>
      </c>
    </row>
    <row r="77" spans="3:11">
      <c r="C77" s="46">
        <f t="shared" si="7"/>
        <v>544</v>
      </c>
      <c r="D77" s="37">
        <f t="shared" si="8"/>
        <v>680</v>
      </c>
      <c r="E77" s="47">
        <f t="shared" si="9"/>
        <v>1088</v>
      </c>
      <c r="I77" s="38">
        <f t="shared" si="4"/>
        <v>2</v>
      </c>
      <c r="J77" s="38">
        <f t="shared" si="5"/>
        <v>3</v>
      </c>
      <c r="K77" s="38">
        <f t="shared" si="6"/>
        <v>1</v>
      </c>
    </row>
    <row r="78" spans="3:11">
      <c r="C78" s="46">
        <f t="shared" si="7"/>
        <v>578</v>
      </c>
      <c r="D78" s="37">
        <f t="shared" si="8"/>
        <v>722.5</v>
      </c>
      <c r="E78" s="47">
        <f t="shared" si="9"/>
        <v>1156</v>
      </c>
      <c r="I78" s="38">
        <f t="shared" si="4"/>
        <v>1</v>
      </c>
      <c r="J78" s="38">
        <f t="shared" si="5"/>
        <v>1</v>
      </c>
      <c r="K78" s="38">
        <f t="shared" si="6"/>
        <v>1</v>
      </c>
    </row>
    <row r="79" spans="3:11">
      <c r="C79" s="46">
        <f t="shared" si="7"/>
        <v>612</v>
      </c>
      <c r="D79" s="37">
        <f t="shared" si="8"/>
        <v>765</v>
      </c>
      <c r="E79" s="47">
        <f t="shared" si="9"/>
        <v>1224</v>
      </c>
      <c r="I79" s="38">
        <f t="shared" si="4"/>
        <v>2</v>
      </c>
      <c r="J79" s="38">
        <f t="shared" si="5"/>
        <v>1</v>
      </c>
      <c r="K79" s="38">
        <f t="shared" si="6"/>
        <v>1</v>
      </c>
    </row>
    <row r="80" spans="3:11">
      <c r="C80" s="46">
        <f t="shared" si="7"/>
        <v>646</v>
      </c>
      <c r="D80" s="37">
        <f t="shared" si="8"/>
        <v>807.5</v>
      </c>
      <c r="E80" s="47">
        <f t="shared" si="9"/>
        <v>1292</v>
      </c>
      <c r="I80" s="38">
        <f t="shared" si="4"/>
        <v>1</v>
      </c>
      <c r="J80" s="38">
        <f t="shared" si="5"/>
        <v>1</v>
      </c>
      <c r="K80" s="38">
        <f t="shared" si="6"/>
        <v>1</v>
      </c>
    </row>
    <row r="81" spans="3:11" ht="15.75" thickBot="1">
      <c r="C81" s="48">
        <f t="shared" si="7"/>
        <v>680</v>
      </c>
      <c r="D81" s="49">
        <f t="shared" si="8"/>
        <v>850</v>
      </c>
      <c r="E81" s="50">
        <f t="shared" si="9"/>
        <v>1360</v>
      </c>
      <c r="I81" s="38">
        <f t="shared" si="4"/>
        <v>3</v>
      </c>
      <c r="J81" s="38">
        <f t="shared" si="5"/>
        <v>1</v>
      </c>
      <c r="K81" s="38">
        <f t="shared" si="6"/>
        <v>1</v>
      </c>
    </row>
    <row r="82" spans="3:11">
      <c r="D82" s="39"/>
      <c r="E82" s="39"/>
      <c r="F82" s="39"/>
    </row>
  </sheetData>
  <sheetProtection password="DF6D" sheet="1" objects="1" scenarios="1"/>
  <mergeCells count="11">
    <mergeCell ref="C59:G59"/>
    <mergeCell ref="C8:G8"/>
    <mergeCell ref="C7:G7"/>
    <mergeCell ref="C6:G6"/>
    <mergeCell ref="C32:G32"/>
    <mergeCell ref="C55:G55"/>
    <mergeCell ref="C13:G13"/>
    <mergeCell ref="D35:G35"/>
    <mergeCell ref="C33:G33"/>
    <mergeCell ref="D41:G41"/>
    <mergeCell ref="D47:G47"/>
  </mergeCells>
  <conditionalFormatting sqref="C62:E81">
    <cfRule type="expression" dxfId="1" priority="1">
      <formula>COUNTIF($C$62:$E$81,C62)=3</formula>
    </cfRule>
    <cfRule type="expression" dxfId="0" priority="2">
      <formula>COUNTIF($C$62:$E$81,C62)=2</formula>
    </cfRule>
  </conditionalFormatting>
  <hyperlinks>
    <hyperlink ref="C7" r:id="rId1"/>
    <hyperlink ref="C8:G8" r:id="rId2" display="Contact : adrien@projethomestudio.fr"/>
  </hyperlinks>
  <pageMargins left="0.7" right="0.7" top="0.75" bottom="0.75" header="0.3" footer="0.3"/>
  <pageSetup paperSize="9" orientation="portrait" horizontalDpi="1200" verticalDpi="120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Modes Axiaux</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Adrien Perinot</dc:creator>
  <cp:lastModifiedBy>Adrien Perinot</cp:lastModifiedBy>
  <dcterms:created xsi:type="dcterms:W3CDTF">2017-12-10T12:56:36Z</dcterms:created>
  <dcterms:modified xsi:type="dcterms:W3CDTF">2018-01-06T22:48:19Z</dcterms:modified>
</cp:coreProperties>
</file>